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440" windowHeight="117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O25" i="1" l="1"/>
  <c r="N25" i="1"/>
  <c r="M25" i="1"/>
  <c r="L25" i="1"/>
  <c r="K25" i="1"/>
  <c r="J25" i="1"/>
  <c r="I25" i="1"/>
  <c r="H25" i="1"/>
  <c r="G25" i="1"/>
  <c r="F25" i="1"/>
  <c r="E25" i="1"/>
  <c r="D25" i="1"/>
  <c r="O28" i="1" l="1"/>
  <c r="N28" i="1"/>
  <c r="M28" i="1"/>
  <c r="L28" i="1"/>
  <c r="K28" i="1"/>
  <c r="J28" i="1"/>
  <c r="I28" i="1"/>
  <c r="H28" i="1"/>
  <c r="G28" i="1"/>
  <c r="F28" i="1"/>
  <c r="E28" i="1"/>
  <c r="D28" i="1"/>
  <c r="O16" i="1"/>
  <c r="N16" i="1"/>
  <c r="M16" i="1"/>
  <c r="L16" i="1"/>
  <c r="K16" i="1"/>
  <c r="J16" i="1"/>
  <c r="I16" i="1"/>
  <c r="H16" i="1"/>
  <c r="G16" i="1"/>
  <c r="F16" i="1"/>
  <c r="E16" i="1"/>
  <c r="D16" i="1"/>
  <c r="O10" i="1"/>
  <c r="N10" i="1"/>
  <c r="M10" i="1"/>
  <c r="L10" i="1"/>
  <c r="K10" i="1"/>
  <c r="J10" i="1"/>
  <c r="I10" i="1"/>
  <c r="H10" i="1"/>
  <c r="G10" i="1"/>
  <c r="F10" i="1"/>
  <c r="E10" i="1"/>
  <c r="D10" i="1"/>
  <c r="T13" i="1" l="1"/>
  <c r="P28" i="1" l="1"/>
  <c r="O42" i="1" l="1"/>
  <c r="N42" i="1"/>
  <c r="M42" i="1"/>
  <c r="L42" i="1"/>
  <c r="K42" i="1"/>
  <c r="J42" i="1"/>
  <c r="I42" i="1"/>
  <c r="H42" i="1"/>
  <c r="G42" i="1"/>
  <c r="F42" i="1"/>
  <c r="E42" i="1"/>
  <c r="D42" i="1"/>
  <c r="N41" i="1"/>
  <c r="M41" i="1"/>
  <c r="L41" i="1"/>
  <c r="K41" i="1"/>
  <c r="J41" i="1"/>
  <c r="I41" i="1"/>
  <c r="H41" i="1"/>
  <c r="G41" i="1"/>
  <c r="F41" i="1"/>
  <c r="S14" i="1"/>
  <c r="T14" i="1" s="1"/>
  <c r="T12" i="1"/>
  <c r="T11" i="1"/>
  <c r="T10" i="1"/>
  <c r="T9" i="1"/>
  <c r="T8" i="1"/>
  <c r="T7" i="1"/>
  <c r="T6" i="1"/>
  <c r="T5" i="1"/>
  <c r="D30" i="1" l="1"/>
  <c r="E30" i="1"/>
  <c r="F30" i="1"/>
  <c r="G30" i="1"/>
  <c r="H30" i="1"/>
  <c r="L30" i="1"/>
  <c r="O30" i="1"/>
  <c r="N30" i="1"/>
  <c r="M30" i="1"/>
  <c r="K30" i="1"/>
  <c r="J30" i="1"/>
  <c r="I30" i="1"/>
  <c r="P8" i="1" l="1"/>
  <c r="P4" i="1"/>
  <c r="O24" i="1" l="1"/>
  <c r="N24" i="1"/>
  <c r="M24" i="1"/>
  <c r="L24" i="1"/>
  <c r="K24" i="1"/>
  <c r="J24" i="1"/>
  <c r="I24" i="1"/>
  <c r="H24" i="1"/>
  <c r="G24" i="1"/>
  <c r="F24" i="1"/>
  <c r="E24" i="1"/>
  <c r="D24" i="1"/>
  <c r="O27" i="1"/>
  <c r="N27" i="1"/>
  <c r="M27" i="1"/>
  <c r="L27" i="1"/>
  <c r="K27" i="1"/>
  <c r="J27" i="1"/>
  <c r="I27" i="1"/>
  <c r="H27" i="1"/>
  <c r="G27" i="1"/>
  <c r="F27" i="1"/>
  <c r="E27" i="1"/>
  <c r="D27" i="1"/>
  <c r="P27" i="1" l="1"/>
  <c r="P24" i="1"/>
  <c r="P25" i="1"/>
  <c r="O21" i="1" l="1"/>
  <c r="N21" i="1"/>
  <c r="M21" i="1"/>
  <c r="L21" i="1"/>
  <c r="K21" i="1"/>
  <c r="J21" i="1"/>
  <c r="I21" i="1"/>
  <c r="H21" i="1"/>
  <c r="G21" i="1"/>
  <c r="F21" i="1"/>
  <c r="E21" i="1"/>
  <c r="D21" i="1"/>
  <c r="P21" i="1" l="1"/>
  <c r="O6" i="1"/>
  <c r="N6" i="1"/>
  <c r="M6" i="1"/>
  <c r="L6" i="1"/>
  <c r="K6" i="1"/>
  <c r="J6" i="1"/>
  <c r="I6" i="1"/>
  <c r="P3" i="1" l="1"/>
  <c r="P40" i="1" l="1"/>
  <c r="P42" i="1" l="1"/>
  <c r="O39" i="1"/>
  <c r="N39" i="1"/>
  <c r="M39" i="1"/>
  <c r="L39" i="1"/>
  <c r="K39" i="1"/>
  <c r="J39" i="1"/>
  <c r="I39" i="1"/>
  <c r="H39" i="1"/>
  <c r="G39" i="1"/>
  <c r="F39" i="1"/>
  <c r="E39" i="1"/>
  <c r="D39" i="1"/>
  <c r="O36" i="1"/>
  <c r="N36" i="1"/>
  <c r="M36" i="1"/>
  <c r="L36" i="1"/>
  <c r="K36" i="1"/>
  <c r="J36" i="1"/>
  <c r="I36" i="1"/>
  <c r="H36" i="1"/>
  <c r="G36" i="1"/>
  <c r="F36" i="1"/>
  <c r="E36" i="1"/>
  <c r="D36" i="1"/>
  <c r="E18" i="1"/>
  <c r="F18" i="1"/>
  <c r="G18" i="1"/>
  <c r="H18" i="1"/>
  <c r="I18" i="1"/>
  <c r="J18" i="1"/>
  <c r="K18" i="1"/>
  <c r="L18" i="1"/>
  <c r="M18" i="1"/>
  <c r="N18" i="1"/>
  <c r="O18" i="1"/>
  <c r="D18" i="1"/>
  <c r="E15" i="1"/>
  <c r="F15" i="1"/>
  <c r="G15" i="1"/>
  <c r="H15" i="1"/>
  <c r="I15" i="1"/>
  <c r="J15" i="1"/>
  <c r="K15" i="1"/>
  <c r="L15" i="1"/>
  <c r="M15" i="1"/>
  <c r="N15" i="1"/>
  <c r="O15" i="1"/>
  <c r="D15" i="1"/>
  <c r="E12" i="1"/>
  <c r="F12" i="1"/>
  <c r="G12" i="1"/>
  <c r="H12" i="1"/>
  <c r="I12" i="1"/>
  <c r="J12" i="1"/>
  <c r="K12" i="1"/>
  <c r="L12" i="1"/>
  <c r="M12" i="1"/>
  <c r="N12" i="1"/>
  <c r="O12" i="1"/>
  <c r="D12" i="1"/>
  <c r="P10" i="1" l="1"/>
  <c r="P11" i="1"/>
  <c r="P12" i="1"/>
  <c r="P13" i="1"/>
  <c r="P14" i="1"/>
  <c r="P15" i="1"/>
  <c r="P16" i="1"/>
  <c r="P18" i="1"/>
  <c r="P19" i="1"/>
  <c r="P20" i="1"/>
  <c r="P22" i="1"/>
  <c r="P23" i="1"/>
  <c r="P29" i="1"/>
  <c r="P30" i="1"/>
  <c r="P31" i="1"/>
  <c r="P32" i="1"/>
  <c r="P33" i="1"/>
  <c r="P34" i="1"/>
  <c r="P35" i="1"/>
  <c r="P36" i="1"/>
  <c r="P37" i="1"/>
  <c r="P38" i="1"/>
  <c r="P39" i="1"/>
  <c r="E7" i="1"/>
  <c r="F7" i="1"/>
  <c r="F43" i="1" s="1"/>
  <c r="G7" i="1"/>
  <c r="G43" i="1" s="1"/>
  <c r="H7" i="1"/>
  <c r="H43" i="1" s="1"/>
  <c r="I7" i="1"/>
  <c r="J7" i="1"/>
  <c r="K7" i="1"/>
  <c r="K43" i="1" s="1"/>
  <c r="L7" i="1"/>
  <c r="M7" i="1"/>
  <c r="M43" i="1" s="1"/>
  <c r="N7" i="1"/>
  <c r="O7" i="1"/>
  <c r="D7" i="1"/>
  <c r="D41" i="1" s="1"/>
  <c r="E6" i="1"/>
  <c r="F6" i="1"/>
  <c r="G6" i="1"/>
  <c r="H6" i="1"/>
  <c r="D6" i="1"/>
  <c r="E41" i="1" l="1"/>
  <c r="E43" i="1" s="1"/>
  <c r="O41" i="1"/>
  <c r="O43" i="1" s="1"/>
  <c r="I43" i="1"/>
  <c r="L43" i="1"/>
  <c r="N43" i="1"/>
  <c r="J43" i="1"/>
  <c r="P6" i="1"/>
  <c r="O9" i="1"/>
  <c r="N9" i="1"/>
  <c r="M9" i="1"/>
  <c r="L9" i="1"/>
  <c r="K9" i="1"/>
  <c r="J9" i="1"/>
  <c r="I9" i="1"/>
  <c r="H9" i="1"/>
  <c r="G9" i="1"/>
  <c r="F9" i="1"/>
  <c r="E9" i="1"/>
  <c r="D43" i="1"/>
  <c r="D9" i="1"/>
  <c r="P7" i="1"/>
  <c r="P41" i="1" l="1"/>
  <c r="P43" i="1"/>
  <c r="P9" i="1"/>
</calcChain>
</file>

<file path=xl/sharedStrings.xml><?xml version="1.0" encoding="utf-8"?>
<sst xmlns="http://schemas.openxmlformats.org/spreadsheetml/2006/main" count="88" uniqueCount="47">
  <si>
    <t>Termín splatnosti</t>
  </si>
  <si>
    <t>Albrechtice</t>
  </si>
  <si>
    <t>Desná</t>
  </si>
  <si>
    <t>Harrachov</t>
  </si>
  <si>
    <t>Jiřetín</t>
  </si>
  <si>
    <t>Josefův Důl</t>
  </si>
  <si>
    <t>Kořenov</t>
  </si>
  <si>
    <t>Plavy</t>
  </si>
  <si>
    <t>Smržovka</t>
  </si>
  <si>
    <t>Tanvald</t>
  </si>
  <si>
    <t>V. Hamry</t>
  </si>
  <si>
    <t>Zl. Olešnice</t>
  </si>
  <si>
    <t>Zásada</t>
  </si>
  <si>
    <t>Celkem</t>
  </si>
  <si>
    <t xml:space="preserve">  </t>
  </si>
  <si>
    <t>Počet obyvatel</t>
  </si>
  <si>
    <t>stálá platba</t>
  </si>
  <si>
    <t>předpis</t>
  </si>
  <si>
    <t>stálá platba - rozpis</t>
  </si>
  <si>
    <t>zaplaceno</t>
  </si>
  <si>
    <t>celkem</t>
  </si>
  <si>
    <t>za obec</t>
  </si>
  <si>
    <t>rozdíl</t>
  </si>
  <si>
    <t>manažerka</t>
  </si>
  <si>
    <t>31.3.</t>
  </si>
  <si>
    <t>účetní</t>
  </si>
  <si>
    <t>reprezentace</t>
  </si>
  <si>
    <t>příspěvek svazku obcí J.h.</t>
  </si>
  <si>
    <t>bank. poplatky</t>
  </si>
  <si>
    <t>provoz www str.</t>
  </si>
  <si>
    <t>cyklostezka J. Cimrmana</t>
  </si>
  <si>
    <t>služba e- UtilitiReport</t>
  </si>
  <si>
    <t>CELKEM</t>
  </si>
  <si>
    <t>aktualizováno</t>
  </si>
  <si>
    <t>provoz protipov.systému</t>
  </si>
  <si>
    <t>ORGNUM</t>
  </si>
  <si>
    <t xml:space="preserve">Meziobecní spolupráce </t>
  </si>
  <si>
    <t>softwar UCR,Spis.sl.</t>
  </si>
  <si>
    <t>webový portál naše Jablonecko</t>
  </si>
  <si>
    <t>pronájem kanceláře</t>
  </si>
  <si>
    <t>Minion, Novoná, Beneš</t>
  </si>
  <si>
    <t>příspěvek Železniční spoečnosti</t>
  </si>
  <si>
    <t>pojištění majetku</t>
  </si>
  <si>
    <t>Příspěvky 2019</t>
  </si>
  <si>
    <t>31.1.</t>
  </si>
  <si>
    <t>Plánování reg.rozvoje</t>
  </si>
  <si>
    <t>právní poradna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</si>
</sst>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5" fillId="0" borderId="2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0" borderId="17" xfId="0" applyFont="1" applyBorder="1"/>
    <xf numFmtId="0" fontId="5" fillId="0" borderId="18" xfId="0" applyFont="1" applyBorder="1"/>
    <xf numFmtId="0" fontId="5" fillId="0" borderId="36" xfId="0" applyFont="1" applyBorder="1"/>
    <xf numFmtId="0" fontId="9" fillId="0" borderId="11" xfId="0" applyFont="1" applyBorder="1"/>
    <xf numFmtId="0" fontId="9" fillId="0" borderId="35" xfId="0" applyFont="1" applyBorder="1"/>
    <xf numFmtId="3" fontId="9" fillId="0" borderId="1" xfId="0" applyNumberFormat="1" applyFont="1" applyBorder="1"/>
    <xf numFmtId="3" fontId="9" fillId="0" borderId="19" xfId="0" applyNumberFormat="1" applyFont="1" applyBorder="1"/>
    <xf numFmtId="3" fontId="9" fillId="0" borderId="37" xfId="0" applyNumberFormat="1" applyFont="1" applyBorder="1"/>
    <xf numFmtId="0" fontId="9" fillId="0" borderId="4" xfId="0" applyFont="1" applyBorder="1" applyAlignment="1"/>
    <xf numFmtId="0" fontId="9" fillId="0" borderId="5" xfId="0" applyFont="1" applyBorder="1" applyAlignment="1"/>
    <xf numFmtId="0" fontId="8" fillId="0" borderId="6" xfId="0" applyFont="1" applyBorder="1"/>
    <xf numFmtId="0" fontId="9" fillId="0" borderId="42" xfId="0" applyFont="1" applyBorder="1"/>
    <xf numFmtId="0" fontId="2" fillId="0" borderId="0" xfId="0" applyFont="1" applyAlignment="1"/>
    <xf numFmtId="0" fontId="0" fillId="0" borderId="3" xfId="0" applyBorder="1"/>
    <xf numFmtId="0" fontId="5" fillId="0" borderId="17" xfId="0" applyFont="1" applyBorder="1" applyAlignment="1"/>
    <xf numFmtId="4" fontId="6" fillId="0" borderId="0" xfId="0" applyNumberFormat="1" applyFont="1" applyAlignment="1"/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14" fontId="2" fillId="0" borderId="55" xfId="0" applyNumberFormat="1" applyFont="1" applyBorder="1"/>
    <xf numFmtId="0" fontId="15" fillId="0" borderId="0" xfId="0" applyFont="1"/>
    <xf numFmtId="4" fontId="1" fillId="0" borderId="0" xfId="0" applyNumberFormat="1" applyFont="1"/>
    <xf numFmtId="3" fontId="9" fillId="0" borderId="43" xfId="0" applyNumberFormat="1" applyFont="1" applyBorder="1"/>
    <xf numFmtId="0" fontId="5" fillId="0" borderId="0" xfId="0" applyFont="1"/>
    <xf numFmtId="3" fontId="11" fillId="0" borderId="51" xfId="0" applyNumberFormat="1" applyFont="1" applyBorder="1"/>
    <xf numFmtId="3" fontId="11" fillId="0" borderId="13" xfId="0" applyNumberFormat="1" applyFont="1" applyBorder="1"/>
    <xf numFmtId="3" fontId="11" fillId="0" borderId="54" xfId="0" applyNumberFormat="1" applyFont="1" applyBorder="1"/>
    <xf numFmtId="3" fontId="0" fillId="0" borderId="0" xfId="0" applyNumberFormat="1"/>
    <xf numFmtId="4" fontId="0" fillId="0" borderId="0" xfId="0" applyNumberFormat="1"/>
    <xf numFmtId="3" fontId="9" fillId="0" borderId="44" xfId="0" applyNumberFormat="1" applyFont="1" applyBorder="1"/>
    <xf numFmtId="3" fontId="9" fillId="0" borderId="31" xfId="0" applyNumberFormat="1" applyFont="1" applyBorder="1"/>
    <xf numFmtId="3" fontId="11" fillId="0" borderId="41" xfId="0" applyNumberFormat="1" applyFont="1" applyBorder="1"/>
    <xf numFmtId="3" fontId="9" fillId="0" borderId="10" xfId="0" applyNumberFormat="1" applyFont="1" applyBorder="1"/>
    <xf numFmtId="3" fontId="9" fillId="0" borderId="40" xfId="0" applyNumberFormat="1" applyFont="1" applyBorder="1"/>
    <xf numFmtId="3" fontId="9" fillId="0" borderId="9" xfId="0" applyNumberFormat="1" applyFont="1" applyBorder="1"/>
    <xf numFmtId="3" fontId="9" fillId="0" borderId="11" xfId="0" applyNumberFormat="1" applyFont="1" applyBorder="1"/>
    <xf numFmtId="3" fontId="11" fillId="0" borderId="12" xfId="0" applyNumberFormat="1" applyFont="1" applyBorder="1"/>
    <xf numFmtId="3" fontId="9" fillId="0" borderId="53" xfId="0" applyNumberFormat="1" applyFont="1" applyBorder="1"/>
    <xf numFmtId="3" fontId="9" fillId="0" borderId="52" xfId="0" applyNumberFormat="1" applyFont="1" applyBorder="1"/>
    <xf numFmtId="3" fontId="10" fillId="0" borderId="1" xfId="0" applyNumberFormat="1" applyFont="1" applyBorder="1"/>
    <xf numFmtId="3" fontId="9" fillId="0" borderId="45" xfId="0" applyNumberFormat="1" applyFont="1" applyBorder="1" applyAlignment="1"/>
    <xf numFmtId="3" fontId="9" fillId="0" borderId="30" xfId="0" applyNumberFormat="1" applyFont="1" applyBorder="1" applyAlignment="1"/>
    <xf numFmtId="3" fontId="9" fillId="0" borderId="39" xfId="0" applyNumberFormat="1" applyFont="1" applyBorder="1" applyAlignment="1"/>
    <xf numFmtId="3" fontId="9" fillId="0" borderId="46" xfId="0" applyNumberFormat="1" applyFont="1" applyBorder="1" applyAlignment="1"/>
    <xf numFmtId="3" fontId="9" fillId="0" borderId="47" xfId="0" applyNumberFormat="1" applyFont="1" applyBorder="1" applyAlignment="1"/>
    <xf numFmtId="3" fontId="9" fillId="0" borderId="56" xfId="0" applyNumberFormat="1" applyFont="1" applyBorder="1"/>
    <xf numFmtId="0" fontId="1" fillId="0" borderId="1" xfId="0" applyFont="1" applyBorder="1"/>
    <xf numFmtId="0" fontId="5" fillId="0" borderId="5" xfId="0" applyFont="1" applyBorder="1"/>
    <xf numFmtId="3" fontId="9" fillId="0" borderId="45" xfId="0" applyNumberFormat="1" applyFont="1" applyBorder="1" applyAlignment="1">
      <alignment horizontal="right"/>
    </xf>
    <xf numFmtId="3" fontId="9" fillId="0" borderId="46" xfId="0" applyNumberFormat="1" applyFont="1" applyBorder="1" applyAlignment="1">
      <alignment horizontal="right"/>
    </xf>
    <xf numFmtId="3" fontId="9" fillId="0" borderId="47" xfId="0" applyNumberFormat="1" applyFont="1" applyBorder="1" applyAlignment="1">
      <alignment horizontal="right"/>
    </xf>
    <xf numFmtId="0" fontId="17" fillId="0" borderId="0" xfId="0" applyFont="1"/>
    <xf numFmtId="3" fontId="16" fillId="0" borderId="34" xfId="0" applyNumberFormat="1" applyFont="1" applyBorder="1"/>
    <xf numFmtId="3" fontId="9" fillId="0" borderId="17" xfId="0" applyNumberFormat="1" applyFont="1" applyBorder="1" applyAlignment="1"/>
    <xf numFmtId="3" fontId="9" fillId="0" borderId="18" xfId="0" applyNumberFormat="1" applyFont="1" applyBorder="1" applyAlignment="1"/>
    <xf numFmtId="3" fontId="9" fillId="0" borderId="17" xfId="0" applyNumberFormat="1" applyFont="1" applyBorder="1" applyAlignment="1">
      <alignment horizontal="right"/>
    </xf>
    <xf numFmtId="3" fontId="9" fillId="0" borderId="9" xfId="0" applyNumberFormat="1" applyFont="1" applyBorder="1" applyAlignment="1"/>
    <xf numFmtId="3" fontId="10" fillId="0" borderId="11" xfId="0" applyNumberFormat="1" applyFont="1" applyBorder="1"/>
    <xf numFmtId="3" fontId="16" fillId="0" borderId="38" xfId="0" applyNumberFormat="1" applyFont="1" applyBorder="1"/>
    <xf numFmtId="3" fontId="16" fillId="0" borderId="22" xfId="0" applyNumberFormat="1" applyFont="1" applyBorder="1"/>
    <xf numFmtId="3" fontId="9" fillId="0" borderId="22" xfId="0" applyNumberFormat="1" applyFont="1" applyBorder="1" applyAlignment="1"/>
    <xf numFmtId="0" fontId="9" fillId="0" borderId="0" xfId="0" applyFont="1" applyBorder="1" applyAlignment="1"/>
    <xf numFmtId="0" fontId="8" fillId="0" borderId="0" xfId="0" applyFont="1" applyBorder="1"/>
    <xf numFmtId="0" fontId="9" fillId="0" borderId="0" xfId="0" applyFont="1" applyBorder="1"/>
    <xf numFmtId="3" fontId="9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3" fontId="1" fillId="0" borderId="0" xfId="0" applyNumberFormat="1" applyFont="1" applyBorder="1"/>
    <xf numFmtId="0" fontId="1" fillId="0" borderId="4" xfId="0" applyFont="1" applyBorder="1"/>
    <xf numFmtId="3" fontId="1" fillId="0" borderId="5" xfId="0" applyNumberFormat="1" applyFont="1" applyBorder="1"/>
    <xf numFmtId="3" fontId="9" fillId="0" borderId="6" xfId="0" applyNumberFormat="1" applyFont="1" applyBorder="1"/>
    <xf numFmtId="0" fontId="9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41" xfId="0" applyBorder="1"/>
    <xf numFmtId="3" fontId="5" fillId="0" borderId="17" xfId="0" applyNumberFormat="1" applyFont="1" applyBorder="1"/>
    <xf numFmtId="3" fontId="1" fillId="0" borderId="0" xfId="0" applyNumberFormat="1" applyFont="1"/>
    <xf numFmtId="3" fontId="15" fillId="0" borderId="0" xfId="0" applyNumberFormat="1" applyFont="1"/>
    <xf numFmtId="3" fontId="9" fillId="3" borderId="9" xfId="0" applyNumberFormat="1" applyFont="1" applyFill="1" applyBorder="1"/>
    <xf numFmtId="3" fontId="9" fillId="3" borderId="45" xfId="0" applyNumberFormat="1" applyFont="1" applyFill="1" applyBorder="1" applyAlignment="1"/>
    <xf numFmtId="0" fontId="1" fillId="3" borderId="13" xfId="0" applyFont="1" applyFill="1" applyBorder="1"/>
    <xf numFmtId="0" fontId="1" fillId="0" borderId="0" xfId="0" applyFont="1" applyFill="1" applyBorder="1"/>
    <xf numFmtId="0" fontId="5" fillId="0" borderId="8" xfId="0" applyFont="1" applyFill="1" applyBorder="1"/>
    <xf numFmtId="0" fontId="5" fillId="0" borderId="5" xfId="0" applyFont="1" applyFill="1" applyBorder="1"/>
    <xf numFmtId="3" fontId="16" fillId="0" borderId="33" xfId="0" applyNumberFormat="1" applyFont="1" applyFill="1" applyBorder="1"/>
    <xf numFmtId="0" fontId="17" fillId="0" borderId="0" xfId="0" applyFont="1" applyFill="1"/>
    <xf numFmtId="0" fontId="5" fillId="0" borderId="17" xfId="0" applyFont="1" applyFill="1" applyBorder="1"/>
    <xf numFmtId="0" fontId="1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16" fontId="3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14" fontId="14" fillId="2" borderId="22" xfId="0" applyNumberFormat="1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topLeftCell="B25" workbookViewId="0">
      <selection activeCell="S36" sqref="R36:S44"/>
    </sheetView>
  </sheetViews>
  <sheetFormatPr defaultRowHeight="15" x14ac:dyDescent="0.25"/>
  <cols>
    <col min="2" max="2" width="10.85546875" customWidth="1"/>
    <col min="3" max="3" width="9.42578125" customWidth="1"/>
    <col min="4" max="5" width="9.7109375" customWidth="1"/>
    <col min="6" max="7" width="9.85546875" customWidth="1"/>
    <col min="8" max="8" width="9.85546875" style="37" customWidth="1"/>
    <col min="9" max="11" width="9.85546875" customWidth="1"/>
    <col min="12" max="14" width="9.7109375" customWidth="1"/>
    <col min="15" max="15" width="9.85546875" customWidth="1"/>
    <col min="16" max="16" width="12.42578125" customWidth="1"/>
    <col min="17" max="17" width="8.28515625" customWidth="1"/>
    <col min="18" max="18" width="17.140625" customWidth="1"/>
  </cols>
  <sheetData>
    <row r="1" spans="1:22" ht="16.5" thickBot="1" x14ac:dyDescent="0.3">
      <c r="A1" s="118" t="s">
        <v>0</v>
      </c>
      <c r="B1" s="104"/>
      <c r="C1" s="105"/>
      <c r="D1" s="101" t="s">
        <v>43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3"/>
      <c r="R1" s="3"/>
      <c r="S1" s="3"/>
      <c r="T1" s="2"/>
    </row>
    <row r="2" spans="1:22" ht="15.75" thickBot="1" x14ac:dyDescent="0.3">
      <c r="A2" s="119"/>
      <c r="B2" s="106"/>
      <c r="C2" s="107"/>
      <c r="D2" s="92" t="s">
        <v>1</v>
      </c>
      <c r="E2" s="93" t="s">
        <v>2</v>
      </c>
      <c r="F2" s="10" t="s">
        <v>3</v>
      </c>
      <c r="G2" s="96" t="s">
        <v>4</v>
      </c>
      <c r="H2" s="85" t="s">
        <v>5</v>
      </c>
      <c r="I2" s="96" t="s">
        <v>6</v>
      </c>
      <c r="J2" s="10" t="s">
        <v>7</v>
      </c>
      <c r="K2" s="57" t="s">
        <v>8</v>
      </c>
      <c r="L2" s="10" t="s">
        <v>9</v>
      </c>
      <c r="M2" s="57" t="s">
        <v>10</v>
      </c>
      <c r="N2" s="57" t="s">
        <v>11</v>
      </c>
      <c r="O2" s="11" t="s">
        <v>12</v>
      </c>
      <c r="P2" s="12" t="s">
        <v>13</v>
      </c>
      <c r="Q2" s="3"/>
      <c r="R2" s="3"/>
      <c r="S2" s="3"/>
      <c r="T2" s="2" t="s">
        <v>14</v>
      </c>
    </row>
    <row r="3" spans="1:22" ht="15.75" thickBot="1" x14ac:dyDescent="0.3">
      <c r="A3" s="120"/>
      <c r="B3" s="108" t="s">
        <v>15</v>
      </c>
      <c r="C3" s="109"/>
      <c r="D3" s="94">
        <v>346</v>
      </c>
      <c r="E3" s="95">
        <v>3134</v>
      </c>
      <c r="F3" s="62">
        <v>1456</v>
      </c>
      <c r="G3" s="62">
        <v>471</v>
      </c>
      <c r="H3" s="62">
        <v>877</v>
      </c>
      <c r="I3" s="62">
        <v>934</v>
      </c>
      <c r="J3" s="62">
        <v>1034</v>
      </c>
      <c r="K3" s="61">
        <v>3639</v>
      </c>
      <c r="L3" s="62">
        <v>6389</v>
      </c>
      <c r="M3" s="61">
        <v>2667</v>
      </c>
      <c r="N3" s="61">
        <v>504</v>
      </c>
      <c r="O3" s="68">
        <v>887</v>
      </c>
      <c r="P3" s="69">
        <f>SUM(D3:O3)</f>
        <v>22338</v>
      </c>
      <c r="Q3" s="3"/>
      <c r="R3" s="115" t="s">
        <v>18</v>
      </c>
      <c r="S3" s="116"/>
      <c r="T3" s="117"/>
    </row>
    <row r="4" spans="1:22" ht="15.75" customHeight="1" thickBot="1" x14ac:dyDescent="0.3">
      <c r="A4" s="121" t="s">
        <v>44</v>
      </c>
      <c r="B4" s="110" t="s">
        <v>16</v>
      </c>
      <c r="C4" s="4" t="s">
        <v>17</v>
      </c>
      <c r="D4" s="88">
        <v>32525</v>
      </c>
      <c r="E4" s="88">
        <v>32525</v>
      </c>
      <c r="F4" s="88">
        <v>32525</v>
      </c>
      <c r="G4" s="88">
        <v>32525</v>
      </c>
      <c r="H4" s="88">
        <v>32525</v>
      </c>
      <c r="I4" s="88">
        <v>32525</v>
      </c>
      <c r="J4" s="88">
        <v>32525</v>
      </c>
      <c r="K4" s="88">
        <v>32525</v>
      </c>
      <c r="L4" s="88">
        <v>32525</v>
      </c>
      <c r="M4" s="88">
        <v>32525</v>
      </c>
      <c r="N4" s="88">
        <v>32525</v>
      </c>
      <c r="O4" s="88">
        <v>32525</v>
      </c>
      <c r="P4" s="89">
        <f t="shared" ref="P4:P43" si="0">SUM(D4:O4)</f>
        <v>390300</v>
      </c>
      <c r="Q4" s="3"/>
      <c r="R4" s="18"/>
      <c r="S4" s="19" t="s">
        <v>20</v>
      </c>
      <c r="T4" s="20" t="s">
        <v>21</v>
      </c>
    </row>
    <row r="5" spans="1:22" x14ac:dyDescent="0.25">
      <c r="A5" s="99"/>
      <c r="B5" s="111"/>
      <c r="C5" s="5" t="s">
        <v>19</v>
      </c>
      <c r="D5" s="45"/>
      <c r="E5" s="15"/>
      <c r="F5" s="15"/>
      <c r="G5" s="15"/>
      <c r="H5" s="15"/>
      <c r="I5" s="15"/>
      <c r="J5" s="15"/>
      <c r="K5" s="15"/>
      <c r="L5" s="49"/>
      <c r="M5" s="15"/>
      <c r="N5" s="15"/>
      <c r="O5" s="40"/>
      <c r="P5" s="51"/>
      <c r="Q5" s="3"/>
      <c r="R5" s="81" t="s">
        <v>23</v>
      </c>
      <c r="S5" s="42">
        <v>264000</v>
      </c>
      <c r="T5" s="43">
        <f>S5/12</f>
        <v>22000</v>
      </c>
    </row>
    <row r="6" spans="1:22" ht="13.5" customHeight="1" thickBot="1" x14ac:dyDescent="0.3">
      <c r="A6" s="99"/>
      <c r="B6" s="111"/>
      <c r="C6" s="6" t="s">
        <v>22</v>
      </c>
      <c r="D6" s="46">
        <f>D4-D5</f>
        <v>32525</v>
      </c>
      <c r="E6" s="35">
        <f t="shared" ref="E6:O6" si="1">E4-E5</f>
        <v>32525</v>
      </c>
      <c r="F6" s="35">
        <f t="shared" si="1"/>
        <v>32525</v>
      </c>
      <c r="G6" s="35">
        <f t="shared" si="1"/>
        <v>32525</v>
      </c>
      <c r="H6" s="35">
        <f t="shared" si="1"/>
        <v>32525</v>
      </c>
      <c r="I6" s="35">
        <f t="shared" si="1"/>
        <v>32525</v>
      </c>
      <c r="J6" s="35">
        <f t="shared" si="1"/>
        <v>32525</v>
      </c>
      <c r="K6" s="35">
        <f t="shared" si="1"/>
        <v>32525</v>
      </c>
      <c r="L6" s="35">
        <f t="shared" si="1"/>
        <v>32525</v>
      </c>
      <c r="M6" s="35">
        <f t="shared" si="1"/>
        <v>32525</v>
      </c>
      <c r="N6" s="35">
        <f t="shared" si="1"/>
        <v>32525</v>
      </c>
      <c r="O6" s="35">
        <f t="shared" si="1"/>
        <v>32525</v>
      </c>
      <c r="P6" s="52">
        <f t="shared" si="0"/>
        <v>390300</v>
      </c>
      <c r="Q6" s="3"/>
      <c r="R6" s="13" t="s">
        <v>25</v>
      </c>
      <c r="S6" s="15">
        <v>48000</v>
      </c>
      <c r="T6" s="17">
        <f t="shared" ref="T6:T13" si="2">S6/12</f>
        <v>4000</v>
      </c>
    </row>
    <row r="7" spans="1:22" x14ac:dyDescent="0.25">
      <c r="A7" s="98" t="s">
        <v>24</v>
      </c>
      <c r="B7" s="112" t="s">
        <v>27</v>
      </c>
      <c r="C7" s="4" t="s">
        <v>17</v>
      </c>
      <c r="D7" s="44">
        <f t="shared" ref="D7:O7" si="3">D3*5</f>
        <v>1730</v>
      </c>
      <c r="E7" s="42">
        <f t="shared" si="3"/>
        <v>15670</v>
      </c>
      <c r="F7" s="42">
        <f t="shared" si="3"/>
        <v>7280</v>
      </c>
      <c r="G7" s="42">
        <f t="shared" si="3"/>
        <v>2355</v>
      </c>
      <c r="H7" s="42">
        <f t="shared" si="3"/>
        <v>4385</v>
      </c>
      <c r="I7" s="42">
        <f t="shared" si="3"/>
        <v>4670</v>
      </c>
      <c r="J7" s="42">
        <f t="shared" si="3"/>
        <v>5170</v>
      </c>
      <c r="K7" s="42">
        <f t="shared" si="3"/>
        <v>18195</v>
      </c>
      <c r="L7" s="42">
        <f t="shared" si="3"/>
        <v>31945</v>
      </c>
      <c r="M7" s="42">
        <f t="shared" si="3"/>
        <v>13335</v>
      </c>
      <c r="N7" s="42">
        <f t="shared" si="3"/>
        <v>2520</v>
      </c>
      <c r="O7" s="43">
        <f t="shared" si="3"/>
        <v>4435</v>
      </c>
      <c r="P7" s="70">
        <f t="shared" si="0"/>
        <v>111690</v>
      </c>
      <c r="Q7" s="3"/>
      <c r="R7" s="13" t="s">
        <v>37</v>
      </c>
      <c r="S7" s="15">
        <v>13900</v>
      </c>
      <c r="T7" s="17">
        <f t="shared" si="2"/>
        <v>1158.3333333333333</v>
      </c>
    </row>
    <row r="8" spans="1:22" x14ac:dyDescent="0.25">
      <c r="A8" s="99"/>
      <c r="B8" s="113"/>
      <c r="C8" s="5" t="s">
        <v>19</v>
      </c>
      <c r="D8" s="45"/>
      <c r="E8" s="15"/>
      <c r="F8" s="15"/>
      <c r="G8" s="15"/>
      <c r="H8" s="15"/>
      <c r="I8" s="15"/>
      <c r="J8" s="15"/>
      <c r="K8" s="15"/>
      <c r="L8" s="15"/>
      <c r="M8" s="15"/>
      <c r="N8" s="15"/>
      <c r="O8" s="40"/>
      <c r="P8" s="53">
        <f t="shared" si="0"/>
        <v>0</v>
      </c>
      <c r="Q8" s="3"/>
      <c r="R8" s="13" t="s">
        <v>26</v>
      </c>
      <c r="S8" s="15">
        <v>12000</v>
      </c>
      <c r="T8" s="17">
        <f t="shared" si="2"/>
        <v>1000</v>
      </c>
      <c r="V8" t="s">
        <v>40</v>
      </c>
    </row>
    <row r="9" spans="1:22" ht="15.75" thickBot="1" x14ac:dyDescent="0.3">
      <c r="A9" s="100"/>
      <c r="B9" s="114"/>
      <c r="C9" s="6" t="s">
        <v>22</v>
      </c>
      <c r="D9" s="46">
        <f>D7-D8</f>
        <v>1730</v>
      </c>
      <c r="E9" s="35">
        <f t="shared" ref="E9:O9" si="4">E7-E8</f>
        <v>15670</v>
      </c>
      <c r="F9" s="35">
        <f t="shared" si="4"/>
        <v>7280</v>
      </c>
      <c r="G9" s="35">
        <f t="shared" si="4"/>
        <v>2355</v>
      </c>
      <c r="H9" s="35">
        <f t="shared" si="4"/>
        <v>4385</v>
      </c>
      <c r="I9" s="35">
        <f t="shared" si="4"/>
        <v>4670</v>
      </c>
      <c r="J9" s="35">
        <f t="shared" si="4"/>
        <v>5170</v>
      </c>
      <c r="K9" s="35">
        <f t="shared" si="4"/>
        <v>18195</v>
      </c>
      <c r="L9" s="35">
        <f t="shared" si="4"/>
        <v>31945</v>
      </c>
      <c r="M9" s="35">
        <f t="shared" si="4"/>
        <v>13335</v>
      </c>
      <c r="N9" s="35">
        <f t="shared" si="4"/>
        <v>2520</v>
      </c>
      <c r="O9" s="41">
        <f t="shared" si="4"/>
        <v>4435</v>
      </c>
      <c r="P9" s="54">
        <f t="shared" si="0"/>
        <v>111690</v>
      </c>
      <c r="Q9" s="3"/>
      <c r="R9" s="13" t="s">
        <v>28</v>
      </c>
      <c r="S9" s="15">
        <v>6000</v>
      </c>
      <c r="T9" s="17">
        <f t="shared" si="2"/>
        <v>500</v>
      </c>
    </row>
    <row r="10" spans="1:22" x14ac:dyDescent="0.25">
      <c r="A10" s="98" t="s">
        <v>24</v>
      </c>
      <c r="B10" s="112" t="s">
        <v>30</v>
      </c>
      <c r="C10" s="7" t="s">
        <v>17</v>
      </c>
      <c r="D10" s="44">
        <f t="shared" ref="D10:O10" si="5">60000/22338*D3</f>
        <v>929.35804458769803</v>
      </c>
      <c r="E10" s="44">
        <f t="shared" si="5"/>
        <v>8417.9425194735431</v>
      </c>
      <c r="F10" s="44">
        <f t="shared" si="5"/>
        <v>3910.8246038141283</v>
      </c>
      <c r="G10" s="44">
        <f t="shared" si="5"/>
        <v>1265.1087832393232</v>
      </c>
      <c r="H10" s="44">
        <f t="shared" si="5"/>
        <v>2355.6271823798011</v>
      </c>
      <c r="I10" s="44">
        <f t="shared" si="5"/>
        <v>2508.7295192049423</v>
      </c>
      <c r="J10" s="44">
        <f t="shared" si="5"/>
        <v>2777.3301101262423</v>
      </c>
      <c r="K10" s="44">
        <f t="shared" si="5"/>
        <v>9774.3755036261082</v>
      </c>
      <c r="L10" s="44">
        <f t="shared" si="5"/>
        <v>17160.89175396186</v>
      </c>
      <c r="M10" s="44">
        <f t="shared" si="5"/>
        <v>7163.577759871072</v>
      </c>
      <c r="N10" s="44">
        <f t="shared" si="5"/>
        <v>1353.746978243352</v>
      </c>
      <c r="O10" s="44">
        <f t="shared" si="5"/>
        <v>2382.4872414719312</v>
      </c>
      <c r="P10" s="50">
        <f t="shared" si="0"/>
        <v>59999.999999999993</v>
      </c>
      <c r="Q10" s="3"/>
      <c r="R10" s="14" t="s">
        <v>29</v>
      </c>
      <c r="S10" s="16">
        <v>27000</v>
      </c>
      <c r="T10" s="55">
        <f t="shared" si="2"/>
        <v>2250</v>
      </c>
    </row>
    <row r="11" spans="1:22" x14ac:dyDescent="0.25">
      <c r="A11" s="99"/>
      <c r="B11" s="113"/>
      <c r="C11" s="8" t="s">
        <v>19</v>
      </c>
      <c r="D11" s="4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40"/>
      <c r="P11" s="53">
        <f t="shared" si="0"/>
        <v>0</v>
      </c>
      <c r="Q11" s="3"/>
      <c r="R11" s="13" t="s">
        <v>39</v>
      </c>
      <c r="S11" s="15">
        <v>12000</v>
      </c>
      <c r="T11" s="40">
        <f t="shared" si="2"/>
        <v>1000</v>
      </c>
    </row>
    <row r="12" spans="1:22" ht="15.75" thickBot="1" x14ac:dyDescent="0.3">
      <c r="A12" s="100"/>
      <c r="B12" s="114"/>
      <c r="C12" s="9" t="s">
        <v>22</v>
      </c>
      <c r="D12" s="46">
        <f>D10-D11</f>
        <v>929.35804458769803</v>
      </c>
      <c r="E12" s="35">
        <f t="shared" ref="E12:O12" si="6">E10-E11</f>
        <v>8417.9425194735431</v>
      </c>
      <c r="F12" s="35">
        <f t="shared" si="6"/>
        <v>3910.8246038141283</v>
      </c>
      <c r="G12" s="35">
        <f t="shared" si="6"/>
        <v>1265.1087832393232</v>
      </c>
      <c r="H12" s="35">
        <f t="shared" si="6"/>
        <v>2355.6271823798011</v>
      </c>
      <c r="I12" s="35">
        <f t="shared" si="6"/>
        <v>2508.7295192049423</v>
      </c>
      <c r="J12" s="35">
        <f t="shared" si="6"/>
        <v>2777.3301101262423</v>
      </c>
      <c r="K12" s="35">
        <f t="shared" si="6"/>
        <v>9774.3755036261082</v>
      </c>
      <c r="L12" s="35">
        <f t="shared" si="6"/>
        <v>17160.89175396186</v>
      </c>
      <c r="M12" s="35">
        <f t="shared" si="6"/>
        <v>7163.577759871072</v>
      </c>
      <c r="N12" s="35">
        <f t="shared" si="6"/>
        <v>1353.746978243352</v>
      </c>
      <c r="O12" s="41">
        <f t="shared" si="6"/>
        <v>2382.4872414719312</v>
      </c>
      <c r="P12" s="54">
        <f t="shared" si="0"/>
        <v>59999.999999999993</v>
      </c>
      <c r="Q12" s="3"/>
      <c r="R12" s="82" t="s">
        <v>42</v>
      </c>
      <c r="S12" s="56">
        <v>5000</v>
      </c>
      <c r="T12" s="40">
        <f t="shared" si="2"/>
        <v>416.66666666666669</v>
      </c>
    </row>
    <row r="13" spans="1:22" ht="15.75" thickBot="1" x14ac:dyDescent="0.3">
      <c r="A13" s="99" t="s">
        <v>24</v>
      </c>
      <c r="B13" s="132" t="s">
        <v>31</v>
      </c>
      <c r="C13" s="26" t="s">
        <v>17</v>
      </c>
      <c r="D13" s="32">
        <v>353</v>
      </c>
      <c r="E13" s="42">
        <v>1059</v>
      </c>
      <c r="F13" s="42">
        <v>353</v>
      </c>
      <c r="G13" s="42">
        <v>353</v>
      </c>
      <c r="H13" s="42">
        <v>0</v>
      </c>
      <c r="I13" s="42">
        <v>1412</v>
      </c>
      <c r="J13" s="42">
        <v>706</v>
      </c>
      <c r="K13" s="42">
        <v>353</v>
      </c>
      <c r="L13" s="42">
        <v>706</v>
      </c>
      <c r="M13" s="42">
        <v>1765</v>
      </c>
      <c r="N13" s="42">
        <v>1412</v>
      </c>
      <c r="O13" s="43">
        <v>0</v>
      </c>
      <c r="P13" s="50">
        <f t="shared" si="0"/>
        <v>8472</v>
      </c>
      <c r="Q13" s="3"/>
      <c r="R13" s="83" t="s">
        <v>46</v>
      </c>
      <c r="S13" s="90">
        <v>2400</v>
      </c>
      <c r="T13" s="84">
        <f t="shared" si="2"/>
        <v>200</v>
      </c>
    </row>
    <row r="14" spans="1:22" ht="15.75" thickBot="1" x14ac:dyDescent="0.3">
      <c r="A14" s="99"/>
      <c r="B14" s="133"/>
      <c r="C14" s="27" t="s">
        <v>19</v>
      </c>
      <c r="D14" s="39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40"/>
      <c r="P14" s="53">
        <f t="shared" si="0"/>
        <v>0</v>
      </c>
      <c r="Q14" s="3"/>
      <c r="R14" s="78" t="s">
        <v>13</v>
      </c>
      <c r="S14" s="79">
        <f>SUM(S5:S13)</f>
        <v>390300</v>
      </c>
      <c r="T14" s="80">
        <f t="shared" ref="T14" si="7">S14/12</f>
        <v>32525</v>
      </c>
    </row>
    <row r="15" spans="1:22" ht="15.75" thickBot="1" x14ac:dyDescent="0.3">
      <c r="A15" s="99"/>
      <c r="B15" s="134"/>
      <c r="C15" s="28" t="s">
        <v>22</v>
      </c>
      <c r="D15" s="34">
        <f>D13-D14</f>
        <v>353</v>
      </c>
      <c r="E15" s="35">
        <f t="shared" ref="E15:O15" si="8">E13-E14</f>
        <v>1059</v>
      </c>
      <c r="F15" s="35">
        <f t="shared" si="8"/>
        <v>353</v>
      </c>
      <c r="G15" s="35">
        <f t="shared" si="8"/>
        <v>353</v>
      </c>
      <c r="H15" s="35">
        <f t="shared" si="8"/>
        <v>0</v>
      </c>
      <c r="I15" s="35">
        <f t="shared" si="8"/>
        <v>1412</v>
      </c>
      <c r="J15" s="35">
        <f t="shared" si="8"/>
        <v>706</v>
      </c>
      <c r="K15" s="35">
        <f t="shared" si="8"/>
        <v>353</v>
      </c>
      <c r="L15" s="35">
        <f t="shared" si="8"/>
        <v>706</v>
      </c>
      <c r="M15" s="35">
        <f t="shared" si="8"/>
        <v>1765</v>
      </c>
      <c r="N15" s="35">
        <f t="shared" si="8"/>
        <v>1412</v>
      </c>
      <c r="O15" s="41">
        <f t="shared" si="8"/>
        <v>0</v>
      </c>
      <c r="P15" s="54">
        <f t="shared" si="0"/>
        <v>8472</v>
      </c>
      <c r="Q15" s="3"/>
      <c r="R15" s="75"/>
      <c r="S15" s="75"/>
      <c r="T15" s="76"/>
    </row>
    <row r="16" spans="1:22" x14ac:dyDescent="0.25">
      <c r="A16" s="98" t="s">
        <v>24</v>
      </c>
      <c r="B16" s="132" t="s">
        <v>38</v>
      </c>
      <c r="C16" s="26" t="s">
        <v>17</v>
      </c>
      <c r="D16" s="32">
        <f t="shared" ref="D16:O16" si="9">(72600/22338)*D3</f>
        <v>1124.5232339511147</v>
      </c>
      <c r="E16" s="32">
        <f t="shared" si="9"/>
        <v>10185.710448562986</v>
      </c>
      <c r="F16" s="32">
        <f t="shared" si="9"/>
        <v>4732.0977706150952</v>
      </c>
      <c r="G16" s="32">
        <f t="shared" si="9"/>
        <v>1530.7816277195809</v>
      </c>
      <c r="H16" s="32">
        <f t="shared" si="9"/>
        <v>2850.3088906795597</v>
      </c>
      <c r="I16" s="32">
        <f t="shared" si="9"/>
        <v>3035.5627182379799</v>
      </c>
      <c r="J16" s="32">
        <f t="shared" si="9"/>
        <v>3360.5694332527532</v>
      </c>
      <c r="K16" s="32">
        <f t="shared" si="9"/>
        <v>11826.994359387591</v>
      </c>
      <c r="L16" s="32">
        <f t="shared" si="9"/>
        <v>20764.679022293847</v>
      </c>
      <c r="M16" s="32">
        <f t="shared" si="9"/>
        <v>8667.9290894439964</v>
      </c>
      <c r="N16" s="32">
        <f t="shared" si="9"/>
        <v>1638.033843674456</v>
      </c>
      <c r="O16" s="32">
        <f t="shared" si="9"/>
        <v>2882.8095621810367</v>
      </c>
      <c r="P16" s="50">
        <f t="shared" si="0"/>
        <v>72599.999999999985</v>
      </c>
      <c r="Q16" s="3"/>
      <c r="R16" s="3"/>
      <c r="S16" s="3"/>
      <c r="T16" s="1"/>
    </row>
    <row r="17" spans="1:20" x14ac:dyDescent="0.25">
      <c r="A17" s="99"/>
      <c r="B17" s="133"/>
      <c r="C17" s="27" t="s">
        <v>19</v>
      </c>
      <c r="D17" s="39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40"/>
      <c r="P17" s="53"/>
      <c r="Q17" s="3"/>
      <c r="R17" s="97"/>
      <c r="S17" s="97"/>
      <c r="T17" s="97"/>
    </row>
    <row r="18" spans="1:20" ht="15.75" thickBot="1" x14ac:dyDescent="0.3">
      <c r="A18" s="100"/>
      <c r="B18" s="134"/>
      <c r="C18" s="28" t="s">
        <v>22</v>
      </c>
      <c r="D18" s="34">
        <f>D16-D17</f>
        <v>1124.5232339511147</v>
      </c>
      <c r="E18" s="35">
        <f t="shared" ref="E18:O18" si="10">E16-E17</f>
        <v>10185.710448562986</v>
      </c>
      <c r="F18" s="35">
        <f t="shared" si="10"/>
        <v>4732.0977706150952</v>
      </c>
      <c r="G18" s="35">
        <f t="shared" si="10"/>
        <v>1530.7816277195809</v>
      </c>
      <c r="H18" s="35">
        <f t="shared" si="10"/>
        <v>2850.3088906795597</v>
      </c>
      <c r="I18" s="35">
        <f t="shared" si="10"/>
        <v>3035.5627182379799</v>
      </c>
      <c r="J18" s="35">
        <f t="shared" si="10"/>
        <v>3360.5694332527532</v>
      </c>
      <c r="K18" s="35">
        <f t="shared" si="10"/>
        <v>11826.994359387591</v>
      </c>
      <c r="L18" s="35">
        <f t="shared" si="10"/>
        <v>20764.679022293847</v>
      </c>
      <c r="M18" s="35">
        <f t="shared" si="10"/>
        <v>8667.9290894439964</v>
      </c>
      <c r="N18" s="35">
        <f t="shared" si="10"/>
        <v>1638.033843674456</v>
      </c>
      <c r="O18" s="41">
        <f t="shared" si="10"/>
        <v>2882.8095621810367</v>
      </c>
      <c r="P18" s="54">
        <f t="shared" si="0"/>
        <v>72599.999999999985</v>
      </c>
      <c r="Q18" s="3"/>
      <c r="R18" s="71"/>
      <c r="S18" s="71"/>
      <c r="T18" s="72"/>
    </row>
    <row r="19" spans="1:20" ht="15.75" customHeight="1" x14ac:dyDescent="0.25">
      <c r="A19" s="99" t="s">
        <v>24</v>
      </c>
      <c r="B19" s="135" t="s">
        <v>41</v>
      </c>
      <c r="C19" s="26" t="s">
        <v>17</v>
      </c>
      <c r="D19" s="32">
        <v>5000</v>
      </c>
      <c r="E19" s="42">
        <v>50000</v>
      </c>
      <c r="F19" s="42">
        <v>35000</v>
      </c>
      <c r="G19" s="42">
        <v>7000</v>
      </c>
      <c r="H19" s="42">
        <v>10000</v>
      </c>
      <c r="I19" s="42">
        <v>25000</v>
      </c>
      <c r="J19" s="42">
        <v>10000</v>
      </c>
      <c r="K19" s="42">
        <v>25000</v>
      </c>
      <c r="L19" s="42">
        <v>135000</v>
      </c>
      <c r="M19" s="42">
        <v>15000</v>
      </c>
      <c r="N19" s="42">
        <v>3000</v>
      </c>
      <c r="O19" s="43">
        <v>0</v>
      </c>
      <c r="P19" s="50">
        <f t="shared" si="0"/>
        <v>320000</v>
      </c>
      <c r="Q19" s="3"/>
      <c r="R19" s="73"/>
      <c r="S19" s="74"/>
      <c r="T19" s="74"/>
    </row>
    <row r="20" spans="1:20" x14ac:dyDescent="0.25">
      <c r="A20" s="99"/>
      <c r="B20" s="136"/>
      <c r="C20" s="27" t="s">
        <v>19</v>
      </c>
      <c r="D20" s="39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40"/>
      <c r="P20" s="53">
        <f t="shared" si="0"/>
        <v>0</v>
      </c>
      <c r="Q20" s="3"/>
      <c r="R20" s="73"/>
      <c r="S20" s="74"/>
      <c r="T20" s="74"/>
    </row>
    <row r="21" spans="1:20" ht="15.75" thickBot="1" x14ac:dyDescent="0.3">
      <c r="A21" s="128"/>
      <c r="B21" s="137"/>
      <c r="C21" s="28" t="s">
        <v>22</v>
      </c>
      <c r="D21" s="34">
        <f>D19-D20</f>
        <v>5000</v>
      </c>
      <c r="E21" s="35">
        <f t="shared" ref="E21:O21" si="11">E19-E20</f>
        <v>50000</v>
      </c>
      <c r="F21" s="35">
        <f t="shared" si="11"/>
        <v>35000</v>
      </c>
      <c r="G21" s="35">
        <f t="shared" si="11"/>
        <v>7000</v>
      </c>
      <c r="H21" s="35">
        <f t="shared" si="11"/>
        <v>10000</v>
      </c>
      <c r="I21" s="35">
        <f t="shared" si="11"/>
        <v>25000</v>
      </c>
      <c r="J21" s="35">
        <f t="shared" si="11"/>
        <v>10000</v>
      </c>
      <c r="K21" s="35">
        <f t="shared" si="11"/>
        <v>25000</v>
      </c>
      <c r="L21" s="35">
        <f t="shared" si="11"/>
        <v>135000</v>
      </c>
      <c r="M21" s="35">
        <f t="shared" si="11"/>
        <v>15000</v>
      </c>
      <c r="N21" s="35">
        <f t="shared" si="11"/>
        <v>3000</v>
      </c>
      <c r="O21" s="41">
        <f t="shared" si="11"/>
        <v>0</v>
      </c>
      <c r="P21" s="54">
        <f t="shared" ref="P21" si="12">SUM(D21:O21)</f>
        <v>320000</v>
      </c>
      <c r="Q21" s="3"/>
      <c r="R21" s="73"/>
      <c r="S21" s="74"/>
      <c r="T21" s="74"/>
    </row>
    <row r="22" spans="1:20" ht="16.5" customHeight="1" thickTop="1" x14ac:dyDescent="0.25">
      <c r="A22" s="126" t="s">
        <v>24</v>
      </c>
      <c r="B22" s="138" t="s">
        <v>34</v>
      </c>
      <c r="C22" s="26" t="s">
        <v>17</v>
      </c>
      <c r="D22" s="32"/>
      <c r="E22" s="42">
        <v>7025</v>
      </c>
      <c r="F22" s="42"/>
      <c r="G22" s="42"/>
      <c r="H22" s="42">
        <v>7025</v>
      </c>
      <c r="I22" s="42"/>
      <c r="J22" s="42"/>
      <c r="K22" s="42"/>
      <c r="L22" s="42"/>
      <c r="M22" s="42">
        <v>7025</v>
      </c>
      <c r="N22" s="42">
        <v>7025</v>
      </c>
      <c r="O22" s="48"/>
      <c r="P22" s="50">
        <f t="shared" si="0"/>
        <v>28100</v>
      </c>
      <c r="Q22" s="3"/>
      <c r="R22" s="73"/>
      <c r="S22" s="74"/>
      <c r="T22" s="74"/>
    </row>
    <row r="23" spans="1:20" x14ac:dyDescent="0.25">
      <c r="A23" s="126"/>
      <c r="B23" s="139"/>
      <c r="C23" s="27" t="s">
        <v>19</v>
      </c>
      <c r="D23" s="3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47"/>
      <c r="P23" s="53">
        <f t="shared" si="0"/>
        <v>0</v>
      </c>
      <c r="Q23" s="3"/>
      <c r="R23" s="73"/>
      <c r="S23" s="74"/>
      <c r="T23" s="74"/>
    </row>
    <row r="24" spans="1:20" ht="15.75" thickBot="1" x14ac:dyDescent="0.3">
      <c r="A24" s="127"/>
      <c r="B24" s="140"/>
      <c r="C24" s="28" t="s">
        <v>22</v>
      </c>
      <c r="D24" s="34">
        <f>D22-D23</f>
        <v>0</v>
      </c>
      <c r="E24" s="35">
        <f t="shared" ref="E24:O24" si="13">E22-E23</f>
        <v>7025</v>
      </c>
      <c r="F24" s="35">
        <f t="shared" si="13"/>
        <v>0</v>
      </c>
      <c r="G24" s="35">
        <f t="shared" si="13"/>
        <v>0</v>
      </c>
      <c r="H24" s="35">
        <f t="shared" si="13"/>
        <v>7025</v>
      </c>
      <c r="I24" s="35">
        <f t="shared" si="13"/>
        <v>0</v>
      </c>
      <c r="J24" s="35">
        <f t="shared" si="13"/>
        <v>0</v>
      </c>
      <c r="K24" s="35">
        <f t="shared" si="13"/>
        <v>0</v>
      </c>
      <c r="L24" s="35">
        <f t="shared" si="13"/>
        <v>0</v>
      </c>
      <c r="M24" s="35">
        <f t="shared" si="13"/>
        <v>7025</v>
      </c>
      <c r="N24" s="35">
        <f t="shared" si="13"/>
        <v>7025</v>
      </c>
      <c r="O24" s="41">
        <f t="shared" si="13"/>
        <v>0</v>
      </c>
      <c r="P24" s="54">
        <f t="shared" si="0"/>
        <v>28100</v>
      </c>
      <c r="Q24" s="3"/>
      <c r="R24" s="73"/>
      <c r="S24" s="74"/>
      <c r="T24" s="74"/>
    </row>
    <row r="25" spans="1:20" x14ac:dyDescent="0.25">
      <c r="A25" s="129" t="s">
        <v>24</v>
      </c>
      <c r="B25" s="141" t="s">
        <v>36</v>
      </c>
      <c r="C25" s="26" t="s">
        <v>17</v>
      </c>
      <c r="D25" s="44">
        <f t="shared" ref="D25:O25" si="14">90000/22338*D3</f>
        <v>1394.0370668815472</v>
      </c>
      <c r="E25" s="44">
        <f t="shared" si="14"/>
        <v>12626.913779210314</v>
      </c>
      <c r="F25" s="44">
        <f t="shared" si="14"/>
        <v>5866.2369057211927</v>
      </c>
      <c r="G25" s="44">
        <f t="shared" si="14"/>
        <v>1897.6631748589848</v>
      </c>
      <c r="H25" s="44">
        <f t="shared" si="14"/>
        <v>3533.4407735697018</v>
      </c>
      <c r="I25" s="44">
        <f t="shared" si="14"/>
        <v>3763.0942788074135</v>
      </c>
      <c r="J25" s="44">
        <f t="shared" si="14"/>
        <v>4165.9951651893634</v>
      </c>
      <c r="K25" s="44">
        <f t="shared" si="14"/>
        <v>14661.563255439163</v>
      </c>
      <c r="L25" s="44">
        <f t="shared" si="14"/>
        <v>25741.337630942788</v>
      </c>
      <c r="M25" s="44">
        <f t="shared" si="14"/>
        <v>10745.366639806607</v>
      </c>
      <c r="N25" s="44">
        <f t="shared" si="14"/>
        <v>2030.6204673650282</v>
      </c>
      <c r="O25" s="44">
        <f t="shared" si="14"/>
        <v>3573.7308622078967</v>
      </c>
      <c r="P25" s="50">
        <f t="shared" si="0"/>
        <v>90000.000000000015</v>
      </c>
      <c r="Q25" s="3"/>
      <c r="R25" s="73"/>
      <c r="S25" s="74"/>
      <c r="T25" s="74"/>
    </row>
    <row r="26" spans="1:20" x14ac:dyDescent="0.25">
      <c r="A26" s="130"/>
      <c r="B26" s="142"/>
      <c r="C26" s="27" t="s">
        <v>19</v>
      </c>
      <c r="D26" s="39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47"/>
      <c r="P26" s="53"/>
      <c r="Q26" s="3"/>
      <c r="R26" s="75"/>
      <c r="S26" s="75"/>
      <c r="T26" s="74"/>
    </row>
    <row r="27" spans="1:20" ht="15.75" thickBot="1" x14ac:dyDescent="0.3">
      <c r="A27" s="131"/>
      <c r="B27" s="143"/>
      <c r="C27" s="28" t="s">
        <v>22</v>
      </c>
      <c r="D27" s="34">
        <f>D25-D26</f>
        <v>1394.0370668815472</v>
      </c>
      <c r="E27" s="35">
        <f t="shared" ref="E27:O27" si="15">E25-E26</f>
        <v>12626.913779210314</v>
      </c>
      <c r="F27" s="35">
        <f t="shared" si="15"/>
        <v>5866.2369057211927</v>
      </c>
      <c r="G27" s="35">
        <f t="shared" si="15"/>
        <v>1897.6631748589848</v>
      </c>
      <c r="H27" s="35">
        <f t="shared" si="15"/>
        <v>3533.4407735697018</v>
      </c>
      <c r="I27" s="35">
        <f t="shared" si="15"/>
        <v>3763.0942788074135</v>
      </c>
      <c r="J27" s="35">
        <f t="shared" si="15"/>
        <v>4165.9951651893634</v>
      </c>
      <c r="K27" s="35">
        <f t="shared" si="15"/>
        <v>14661.563255439163</v>
      </c>
      <c r="L27" s="35">
        <f t="shared" si="15"/>
        <v>25741.337630942788</v>
      </c>
      <c r="M27" s="35">
        <f t="shared" si="15"/>
        <v>10745.366639806607</v>
      </c>
      <c r="N27" s="35">
        <f t="shared" si="15"/>
        <v>2030.6204673650282</v>
      </c>
      <c r="O27" s="41">
        <f t="shared" si="15"/>
        <v>3573.7308622078967</v>
      </c>
      <c r="P27" s="54">
        <f t="shared" ref="P27" si="16">SUM(D27:O27)</f>
        <v>90000.000000000015</v>
      </c>
      <c r="Q27" s="3"/>
      <c r="R27" s="75"/>
      <c r="S27" s="75"/>
      <c r="T27" s="76"/>
    </row>
    <row r="28" spans="1:20" x14ac:dyDescent="0.25">
      <c r="A28" s="125" t="s">
        <v>24</v>
      </c>
      <c r="B28" s="141" t="s">
        <v>45</v>
      </c>
      <c r="C28" s="26" t="s">
        <v>17</v>
      </c>
      <c r="D28" s="44">
        <f t="shared" ref="D28:O28" si="17">50000/22338*D3</f>
        <v>774.46503715641518</v>
      </c>
      <c r="E28" s="44">
        <f t="shared" si="17"/>
        <v>7014.9520995612866</v>
      </c>
      <c r="F28" s="44">
        <f t="shared" si="17"/>
        <v>3259.0205031784408</v>
      </c>
      <c r="G28" s="44">
        <f t="shared" si="17"/>
        <v>1054.2573193661026</v>
      </c>
      <c r="H28" s="44">
        <f t="shared" si="17"/>
        <v>1963.0226519831679</v>
      </c>
      <c r="I28" s="44">
        <f t="shared" si="17"/>
        <v>2090.6079326707854</v>
      </c>
      <c r="J28" s="44">
        <f t="shared" si="17"/>
        <v>2314.4417584385355</v>
      </c>
      <c r="K28" s="44">
        <f t="shared" si="17"/>
        <v>8145.3129196884238</v>
      </c>
      <c r="L28" s="44">
        <f t="shared" si="17"/>
        <v>14300.74312830155</v>
      </c>
      <c r="M28" s="44">
        <f t="shared" si="17"/>
        <v>5969.6481332258936</v>
      </c>
      <c r="N28" s="44">
        <f t="shared" si="17"/>
        <v>1128.1224818694602</v>
      </c>
      <c r="O28" s="44">
        <f t="shared" si="17"/>
        <v>1985.4060345599428</v>
      </c>
      <c r="P28" s="50">
        <f t="shared" si="0"/>
        <v>50000.000000000007</v>
      </c>
      <c r="Q28" s="33"/>
      <c r="R28" s="75"/>
      <c r="S28" s="77"/>
      <c r="T28" s="74"/>
    </row>
    <row r="29" spans="1:20" x14ac:dyDescent="0.25">
      <c r="A29" s="126"/>
      <c r="B29" s="142"/>
      <c r="C29" s="27" t="s">
        <v>19</v>
      </c>
      <c r="D29" s="39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47"/>
      <c r="P29" s="59">
        <f t="shared" si="0"/>
        <v>0</v>
      </c>
      <c r="Q29" s="3"/>
      <c r="R29" s="75"/>
      <c r="S29" s="75"/>
      <c r="T29" s="76"/>
    </row>
    <row r="30" spans="1:20" ht="15.75" thickBot="1" x14ac:dyDescent="0.3">
      <c r="A30" s="127"/>
      <c r="B30" s="143"/>
      <c r="C30" s="28" t="s">
        <v>22</v>
      </c>
      <c r="D30" s="34">
        <f t="shared" ref="D30:O30" si="18">D28-D29</f>
        <v>774.46503715641518</v>
      </c>
      <c r="E30" s="34">
        <f t="shared" si="18"/>
        <v>7014.9520995612866</v>
      </c>
      <c r="F30" s="34">
        <f t="shared" si="18"/>
        <v>3259.0205031784408</v>
      </c>
      <c r="G30" s="34">
        <f t="shared" si="18"/>
        <v>1054.2573193661026</v>
      </c>
      <c r="H30" s="34">
        <f t="shared" si="18"/>
        <v>1963.0226519831679</v>
      </c>
      <c r="I30" s="34">
        <f t="shared" si="18"/>
        <v>2090.6079326707854</v>
      </c>
      <c r="J30" s="34">
        <f t="shared" si="18"/>
        <v>2314.4417584385355</v>
      </c>
      <c r="K30" s="34">
        <f t="shared" si="18"/>
        <v>8145.3129196884238</v>
      </c>
      <c r="L30" s="34">
        <f t="shared" si="18"/>
        <v>14300.74312830155</v>
      </c>
      <c r="M30" s="34">
        <f t="shared" si="18"/>
        <v>5969.6481332258936</v>
      </c>
      <c r="N30" s="34">
        <f t="shared" si="18"/>
        <v>1128.1224818694602</v>
      </c>
      <c r="O30" s="34">
        <f t="shared" si="18"/>
        <v>1985.4060345599428</v>
      </c>
      <c r="P30" s="60">
        <f t="shared" si="0"/>
        <v>50000.000000000007</v>
      </c>
      <c r="Q30" s="3"/>
      <c r="R30" s="75"/>
      <c r="S30" s="77"/>
      <c r="T30" s="74"/>
    </row>
    <row r="31" spans="1:20" x14ac:dyDescent="0.25">
      <c r="A31" s="144"/>
      <c r="B31" s="138"/>
      <c r="C31" s="26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58">
        <f t="shared" si="0"/>
        <v>0</v>
      </c>
      <c r="Q31" s="3"/>
      <c r="R31" s="3"/>
      <c r="S31" s="3"/>
      <c r="T31" s="1"/>
    </row>
    <row r="32" spans="1:20" x14ac:dyDescent="0.25">
      <c r="A32" s="145"/>
      <c r="B32" s="139"/>
      <c r="C32" s="27"/>
      <c r="D32" s="39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47"/>
      <c r="P32" s="59">
        <f t="shared" si="0"/>
        <v>0</v>
      </c>
      <c r="Q32" s="3"/>
      <c r="R32" s="3"/>
      <c r="S32" s="3"/>
      <c r="T32" s="1"/>
    </row>
    <row r="33" spans="1:20" ht="15.75" thickBot="1" x14ac:dyDescent="0.3">
      <c r="A33" s="146"/>
      <c r="B33" s="140"/>
      <c r="C33" s="28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60">
        <f t="shared" si="0"/>
        <v>0</v>
      </c>
      <c r="Q33" s="3"/>
      <c r="R33" s="31"/>
      <c r="S33" s="3"/>
      <c r="T33" s="1"/>
    </row>
    <row r="34" spans="1:20" x14ac:dyDescent="0.25">
      <c r="A34" s="147"/>
      <c r="B34" s="156"/>
      <c r="C34" s="26" t="s">
        <v>17</v>
      </c>
      <c r="D34" s="3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8"/>
      <c r="P34" s="58">
        <f t="shared" si="0"/>
        <v>0</v>
      </c>
      <c r="Q34" s="3"/>
      <c r="R34" s="3"/>
      <c r="S34" s="3"/>
      <c r="T34" s="1"/>
    </row>
    <row r="35" spans="1:20" x14ac:dyDescent="0.25">
      <c r="A35" s="148"/>
      <c r="B35" s="157"/>
      <c r="C35" s="27" t="s">
        <v>19</v>
      </c>
      <c r="D35" s="39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47"/>
      <c r="P35" s="59">
        <f t="shared" si="0"/>
        <v>0</v>
      </c>
      <c r="Q35" s="3"/>
      <c r="R35" s="91"/>
      <c r="S35" s="3"/>
      <c r="T35" s="1"/>
    </row>
    <row r="36" spans="1:20" ht="15.75" thickBot="1" x14ac:dyDescent="0.3">
      <c r="A36" s="149"/>
      <c r="B36" s="158"/>
      <c r="C36" s="28" t="s">
        <v>22</v>
      </c>
      <c r="D36" s="34">
        <f>D34-D35</f>
        <v>0</v>
      </c>
      <c r="E36" s="35">
        <f t="shared" ref="E36" si="19">E34-E35</f>
        <v>0</v>
      </c>
      <c r="F36" s="35">
        <f t="shared" ref="F36" si="20">F34-F35</f>
        <v>0</v>
      </c>
      <c r="G36" s="35">
        <f t="shared" ref="G36" si="21">G34-G35</f>
        <v>0</v>
      </c>
      <c r="H36" s="35">
        <f t="shared" ref="H36" si="22">H34-H35</f>
        <v>0</v>
      </c>
      <c r="I36" s="35">
        <f t="shared" ref="I36" si="23">I34-I35</f>
        <v>0</v>
      </c>
      <c r="J36" s="35">
        <f t="shared" ref="J36" si="24">J34-J35</f>
        <v>0</v>
      </c>
      <c r="K36" s="35">
        <f t="shared" ref="K36" si="25">K34-K35</f>
        <v>0</v>
      </c>
      <c r="L36" s="35">
        <f t="shared" ref="L36" si="26">L34-L35</f>
        <v>0</v>
      </c>
      <c r="M36" s="35">
        <f t="shared" ref="M36" si="27">M34-M35</f>
        <v>0</v>
      </c>
      <c r="N36" s="35">
        <f t="shared" ref="N36" si="28">N34-N35</f>
        <v>0</v>
      </c>
      <c r="O36" s="36">
        <f t="shared" ref="O36" si="29">O34-O35</f>
        <v>0</v>
      </c>
      <c r="P36" s="60">
        <f t="shared" si="0"/>
        <v>0</v>
      </c>
      <c r="Q36" s="3"/>
      <c r="R36" s="3"/>
      <c r="S36" s="3"/>
      <c r="T36" s="1"/>
    </row>
    <row r="37" spans="1:20" x14ac:dyDescent="0.25">
      <c r="A37" s="150"/>
      <c r="B37" s="153"/>
      <c r="C37" s="26" t="s">
        <v>17</v>
      </c>
      <c r="D37" s="3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8"/>
      <c r="P37" s="58">
        <f t="shared" si="0"/>
        <v>0</v>
      </c>
      <c r="Q37" s="3"/>
      <c r="R37" s="3"/>
      <c r="S37" s="3"/>
      <c r="T37" s="1"/>
    </row>
    <row r="38" spans="1:20" x14ac:dyDescent="0.25">
      <c r="A38" s="151"/>
      <c r="B38" s="154"/>
      <c r="C38" s="27" t="s">
        <v>19</v>
      </c>
      <c r="D38" s="39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47"/>
      <c r="P38" s="59">
        <f t="shared" si="0"/>
        <v>0</v>
      </c>
      <c r="Q38" s="3"/>
      <c r="R38" s="3"/>
      <c r="S38" s="3"/>
      <c r="T38" s="1"/>
    </row>
    <row r="39" spans="1:20" ht="15.75" thickBot="1" x14ac:dyDescent="0.3">
      <c r="A39" s="152"/>
      <c r="B39" s="155"/>
      <c r="C39" s="28" t="s">
        <v>22</v>
      </c>
      <c r="D39" s="34">
        <f>D37-D38</f>
        <v>0</v>
      </c>
      <c r="E39" s="35">
        <f t="shared" ref="E39" si="30">E37-E38</f>
        <v>0</v>
      </c>
      <c r="F39" s="35">
        <f t="shared" ref="F39" si="31">F37-F38</f>
        <v>0</v>
      </c>
      <c r="G39" s="35">
        <f t="shared" ref="G39" si="32">G37-G38</f>
        <v>0</v>
      </c>
      <c r="H39" s="35">
        <f t="shared" ref="H39" si="33">H37-H38</f>
        <v>0</v>
      </c>
      <c r="I39" s="35">
        <f t="shared" ref="I39" si="34">I37-I38</f>
        <v>0</v>
      </c>
      <c r="J39" s="35">
        <f t="shared" ref="J39" si="35">J37-J38</f>
        <v>0</v>
      </c>
      <c r="K39" s="35">
        <f t="shared" ref="K39" si="36">K37-K38</f>
        <v>0</v>
      </c>
      <c r="L39" s="35">
        <f t="shared" ref="L39" si="37">L37-L38</f>
        <v>0</v>
      </c>
      <c r="M39" s="35">
        <f t="shared" ref="M39" si="38">M37-M38</f>
        <v>0</v>
      </c>
      <c r="N39" s="35">
        <f t="shared" ref="N39" si="39">N37-N38</f>
        <v>0</v>
      </c>
      <c r="O39" s="36">
        <f t="shared" ref="O39" si="40">O37-O38</f>
        <v>0</v>
      </c>
      <c r="P39" s="60">
        <f t="shared" si="0"/>
        <v>0</v>
      </c>
      <c r="Q39" s="3"/>
      <c r="R39" s="3"/>
      <c r="S39" s="3"/>
      <c r="T39" s="1"/>
    </row>
    <row r="40" spans="1:20" ht="15.75" thickBot="1" x14ac:dyDescent="0.3">
      <c r="A40" s="23"/>
      <c r="B40" s="24"/>
      <c r="C40" s="24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4"/>
      <c r="P40" s="65">
        <f t="shared" si="0"/>
        <v>0</v>
      </c>
      <c r="Q40" s="3"/>
      <c r="R40" s="3"/>
      <c r="S40" s="3"/>
      <c r="T40" s="1"/>
    </row>
    <row r="41" spans="1:20" x14ac:dyDescent="0.25">
      <c r="A41" s="2"/>
      <c r="B41" s="122" t="s">
        <v>32</v>
      </c>
      <c r="C41" s="7" t="s">
        <v>17</v>
      </c>
      <c r="D41" s="66">
        <f t="shared" ref="D41:O41" si="41">D4+D7+D10+D13+D16+D19+D22+D25+D28+D31+D34+D37</f>
        <v>43830.383382576772</v>
      </c>
      <c r="E41" s="66">
        <f t="shared" si="41"/>
        <v>144524.51884680812</v>
      </c>
      <c r="F41" s="66">
        <f t="shared" si="41"/>
        <v>92926.179783328858</v>
      </c>
      <c r="G41" s="66">
        <f t="shared" si="41"/>
        <v>47980.810905183993</v>
      </c>
      <c r="H41" s="66">
        <f t="shared" si="41"/>
        <v>64637.399498612234</v>
      </c>
      <c r="I41" s="66">
        <f t="shared" si="41"/>
        <v>75004.994448921119</v>
      </c>
      <c r="J41" s="66">
        <f t="shared" si="41"/>
        <v>61019.336467006899</v>
      </c>
      <c r="K41" s="66">
        <f t="shared" si="41"/>
        <v>120481.24603814128</v>
      </c>
      <c r="L41" s="66">
        <f t="shared" si="41"/>
        <v>278143.65153550007</v>
      </c>
      <c r="M41" s="66">
        <f t="shared" si="41"/>
        <v>102196.52162234759</v>
      </c>
      <c r="N41" s="66">
        <f t="shared" si="41"/>
        <v>52632.5237711523</v>
      </c>
      <c r="O41" s="66">
        <f t="shared" si="41"/>
        <v>47784.433700420806</v>
      </c>
      <c r="P41" s="58">
        <f t="shared" si="0"/>
        <v>1131162.0000000002</v>
      </c>
      <c r="Q41" s="3"/>
      <c r="R41" s="3"/>
      <c r="S41" s="3"/>
      <c r="T41" s="1"/>
    </row>
    <row r="42" spans="1:20" x14ac:dyDescent="0.25">
      <c r="A42" s="2"/>
      <c r="B42" s="123"/>
      <c r="C42" s="8" t="s">
        <v>19</v>
      </c>
      <c r="D42" s="67">
        <f t="shared" ref="D42:O42" si="42">D5+D8+D11+D14+D17+D20+D23+D26+D29+D32+D35+D38</f>
        <v>0</v>
      </c>
      <c r="E42" s="67">
        <f t="shared" si="42"/>
        <v>0</v>
      </c>
      <c r="F42" s="67">
        <f t="shared" si="42"/>
        <v>0</v>
      </c>
      <c r="G42" s="67">
        <f t="shared" si="42"/>
        <v>0</v>
      </c>
      <c r="H42" s="67">
        <f t="shared" si="42"/>
        <v>0</v>
      </c>
      <c r="I42" s="67">
        <f t="shared" si="42"/>
        <v>0</v>
      </c>
      <c r="J42" s="67">
        <f t="shared" si="42"/>
        <v>0</v>
      </c>
      <c r="K42" s="67">
        <f t="shared" si="42"/>
        <v>0</v>
      </c>
      <c r="L42" s="67">
        <f t="shared" si="42"/>
        <v>0</v>
      </c>
      <c r="M42" s="67">
        <f t="shared" si="42"/>
        <v>0</v>
      </c>
      <c r="N42" s="67">
        <f t="shared" si="42"/>
        <v>0</v>
      </c>
      <c r="O42" s="67">
        <f t="shared" si="42"/>
        <v>0</v>
      </c>
      <c r="P42" s="59">
        <f t="shared" si="0"/>
        <v>0</v>
      </c>
      <c r="Q42" s="3"/>
      <c r="R42" s="3"/>
      <c r="S42" s="3"/>
      <c r="T42" s="1"/>
    </row>
    <row r="43" spans="1:20" ht="15.75" thickBot="1" x14ac:dyDescent="0.3">
      <c r="A43" s="2"/>
      <c r="B43" s="124"/>
      <c r="C43" s="9" t="s">
        <v>22</v>
      </c>
      <c r="D43" s="46">
        <f>D41-D42</f>
        <v>43830.383382576772</v>
      </c>
      <c r="E43" s="35">
        <f t="shared" ref="E43:O43" si="43">E41-E42</f>
        <v>144524.51884680812</v>
      </c>
      <c r="F43" s="35">
        <f t="shared" si="43"/>
        <v>92926.179783328858</v>
      </c>
      <c r="G43" s="35">
        <f t="shared" si="43"/>
        <v>47980.810905183993</v>
      </c>
      <c r="H43" s="35">
        <f t="shared" si="43"/>
        <v>64637.399498612234</v>
      </c>
      <c r="I43" s="35">
        <f t="shared" si="43"/>
        <v>75004.994448921119</v>
      </c>
      <c r="J43" s="35">
        <f t="shared" si="43"/>
        <v>61019.336467006899</v>
      </c>
      <c r="K43" s="35">
        <f t="shared" si="43"/>
        <v>120481.24603814128</v>
      </c>
      <c r="L43" s="35">
        <f t="shared" si="43"/>
        <v>278143.65153550007</v>
      </c>
      <c r="M43" s="35">
        <f t="shared" si="43"/>
        <v>102196.52162234759</v>
      </c>
      <c r="N43" s="35">
        <f t="shared" si="43"/>
        <v>52632.5237711523</v>
      </c>
      <c r="O43" s="36">
        <f t="shared" si="43"/>
        <v>47784.433700420806</v>
      </c>
      <c r="P43" s="60">
        <f t="shared" si="0"/>
        <v>1131162.0000000002</v>
      </c>
      <c r="Q43" s="3"/>
      <c r="R43" s="25"/>
      <c r="S43" s="22"/>
      <c r="T43" s="1"/>
    </row>
    <row r="44" spans="1:20" ht="15.75" thickBot="1" x14ac:dyDescent="0.3">
      <c r="A44" s="2"/>
      <c r="B44" s="3"/>
      <c r="C44" s="3"/>
      <c r="D44" s="3"/>
      <c r="E44" s="3"/>
      <c r="F44" s="3"/>
      <c r="G44" s="3"/>
      <c r="H44" s="86"/>
      <c r="I44" s="3"/>
      <c r="J44" s="3"/>
      <c r="K44" s="3"/>
      <c r="L44" s="2"/>
      <c r="M44" s="3"/>
      <c r="N44" s="3"/>
      <c r="O44" s="21" t="s">
        <v>33</v>
      </c>
      <c r="P44" s="29">
        <v>43417</v>
      </c>
      <c r="Q44" s="3"/>
      <c r="R44" s="3"/>
      <c r="S44" s="3"/>
      <c r="T44" s="1"/>
    </row>
    <row r="45" spans="1:20" x14ac:dyDescent="0.25">
      <c r="B45" s="30"/>
      <c r="C45" s="30" t="s">
        <v>35</v>
      </c>
      <c r="D45" s="30">
        <v>3008</v>
      </c>
      <c r="E45" s="30">
        <v>3002</v>
      </c>
      <c r="F45" s="30">
        <v>5002</v>
      </c>
      <c r="G45" s="30">
        <v>3016</v>
      </c>
      <c r="H45" s="87">
        <v>3017</v>
      </c>
      <c r="I45" s="30">
        <v>3019</v>
      </c>
      <c r="J45" s="30">
        <v>3027</v>
      </c>
      <c r="K45" s="30">
        <v>3004</v>
      </c>
      <c r="L45" s="30">
        <v>3005</v>
      </c>
      <c r="M45" s="30">
        <v>3006</v>
      </c>
      <c r="N45" s="30">
        <v>3034</v>
      </c>
      <c r="O45" s="30">
        <v>3033</v>
      </c>
    </row>
    <row r="50" spans="7:11" x14ac:dyDescent="0.25">
      <c r="G50" s="37"/>
      <c r="K50" s="38"/>
    </row>
    <row r="51" spans="7:11" x14ac:dyDescent="0.25">
      <c r="G51" s="37"/>
      <c r="K51" s="38"/>
    </row>
    <row r="52" spans="7:11" x14ac:dyDescent="0.25">
      <c r="G52" s="37"/>
      <c r="K52" s="38"/>
    </row>
    <row r="53" spans="7:11" x14ac:dyDescent="0.25">
      <c r="G53" s="37"/>
      <c r="K53" s="38"/>
    </row>
    <row r="54" spans="7:11" x14ac:dyDescent="0.25">
      <c r="G54" s="37"/>
      <c r="K54" s="38"/>
    </row>
    <row r="55" spans="7:11" x14ac:dyDescent="0.25">
      <c r="G55" s="37"/>
      <c r="K55" s="38"/>
    </row>
    <row r="56" spans="7:11" x14ac:dyDescent="0.25">
      <c r="K56" s="38"/>
    </row>
  </sheetData>
  <mergeCells count="31">
    <mergeCell ref="A34:A36"/>
    <mergeCell ref="A37:A39"/>
    <mergeCell ref="B37:B39"/>
    <mergeCell ref="B34:B36"/>
    <mergeCell ref="B31:B33"/>
    <mergeCell ref="B41:B43"/>
    <mergeCell ref="A28:A30"/>
    <mergeCell ref="A10:A12"/>
    <mergeCell ref="A13:A15"/>
    <mergeCell ref="A16:A18"/>
    <mergeCell ref="A19:A21"/>
    <mergeCell ref="A22:A24"/>
    <mergeCell ref="A25:A27"/>
    <mergeCell ref="B16:B18"/>
    <mergeCell ref="B19:B21"/>
    <mergeCell ref="B22:B24"/>
    <mergeCell ref="B25:B27"/>
    <mergeCell ref="B28:B30"/>
    <mergeCell ref="B10:B12"/>
    <mergeCell ref="B13:B15"/>
    <mergeCell ref="A31:A33"/>
    <mergeCell ref="R17:T17"/>
    <mergeCell ref="A7:A9"/>
    <mergeCell ref="D1:P1"/>
    <mergeCell ref="B1:C2"/>
    <mergeCell ref="B3:C3"/>
    <mergeCell ref="B4:B6"/>
    <mergeCell ref="B7:B9"/>
    <mergeCell ref="R3:T3"/>
    <mergeCell ref="A1:A3"/>
    <mergeCell ref="A4:A6"/>
  </mergeCells>
  <pageMargins left="0.7" right="0.7" top="0.78740157499999996" bottom="0.78740157499999996" header="0.3" footer="0.3"/>
  <pageSetup scale="67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Polák Petr</dc:creator>
  <cp:lastModifiedBy>Uzivatel</cp:lastModifiedBy>
  <cp:lastPrinted>2017-11-22T16:28:23Z</cp:lastPrinted>
  <dcterms:created xsi:type="dcterms:W3CDTF">2014-11-04T11:37:58Z</dcterms:created>
  <dcterms:modified xsi:type="dcterms:W3CDTF">2018-11-13T16:15:44Z</dcterms:modified>
</cp:coreProperties>
</file>